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2"/>
  <workbookPr defaultThemeVersion="166925"/>
  <mc:AlternateContent xmlns:mc="http://schemas.openxmlformats.org/markup-compatibility/2006">
    <mc:Choice Requires="x15">
      <x15ac:absPath xmlns:x15ac="http://schemas.microsoft.com/office/spreadsheetml/2010/11/ac" url="https://diabetesaustralia.sharepoint.com/sites/LFACDocumentLibrary-LFACOperations/Shared Documents/LFAC Operations/LFAC Education/Education materials/Insulin/Humalog announcement resources Sept 2025/Final documents/"/>
    </mc:Choice>
  </mc:AlternateContent>
  <xr:revisionPtr revIDLastSave="42" documentId="13_ncr:1_{D534A805-302B-48E6-A059-26B06B95A256}" xr6:coauthVersionLast="47" xr6:coauthVersionMax="47" xr10:uidLastSave="{ED3A29F0-D8B2-4BBF-AC57-130C930162DD}"/>
  <bookViews>
    <workbookView xWindow="28680" yWindow="-120" windowWidth="29040" windowHeight="15720" xr2:uid="{193BA6C7-8800-4A0F-89CA-66E34367E2A4}"/>
  </bookViews>
  <sheets>
    <sheet name="Sheet1" sheetId="1" r:id="rId1"/>
    <sheet name="Sheet2"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0" i="1" l="1"/>
  <c r="N40" i="1"/>
  <c r="P39" i="1"/>
  <c r="N39" i="1"/>
  <c r="N41" i="1" s="1"/>
  <c r="C62" i="1"/>
  <c r="E62" i="1" s="1"/>
  <c r="C58" i="1"/>
  <c r="C9" i="1"/>
  <c r="C35" i="1"/>
  <c r="K41" i="1"/>
  <c r="N15" i="1"/>
  <c r="J15" i="1"/>
  <c r="C39" i="1"/>
  <c r="C64" i="1" l="1"/>
  <c r="C67" i="1"/>
  <c r="N5" i="1"/>
  <c r="C13" i="1" s="1"/>
  <c r="C14" i="1" s="1"/>
  <c r="C15" i="1" s="1"/>
  <c r="P41" i="1"/>
  <c r="C40" i="1"/>
  <c r="C41" i="1" s="1"/>
  <c r="E39" i="1"/>
  <c r="C46" i="1" l="1"/>
  <c r="C43" i="1"/>
  <c r="E15" i="1"/>
  <c r="C20" i="1"/>
  <c r="C17" i="1"/>
  <c r="O5" i="1"/>
  <c r="E13" i="1"/>
  <c r="E41" i="1"/>
  <c r="F20" i="1" l="1"/>
  <c r="F21" i="1" s="1"/>
  <c r="H20" i="1"/>
  <c r="H21" i="1" s="1"/>
  <c r="G20" i="1"/>
  <c r="G21" i="1" s="1"/>
  <c r="H67" i="1"/>
  <c r="H68" i="1" s="1"/>
  <c r="F67" i="1"/>
  <c r="F68" i="1" s="1"/>
  <c r="G67" i="1"/>
  <c r="G68" i="1" s="1"/>
  <c r="G46" i="1"/>
  <c r="G47" i="1" s="1"/>
  <c r="F46" i="1"/>
  <c r="F47" i="1" s="1"/>
  <c r="H46" i="1"/>
  <c r="H47" i="1" s="1"/>
</calcChain>
</file>

<file path=xl/sharedStrings.xml><?xml version="1.0" encoding="utf-8"?>
<sst xmlns="http://schemas.openxmlformats.org/spreadsheetml/2006/main" count="133" uniqueCount="64">
  <si>
    <t xml:space="preserve">Pre-formulated calculation sheet for for switching from Humulin NPH + Regular or Pre-mixed to glargine (Basaglar) + lispro (Humalog) insulin </t>
  </si>
  <si>
    <r>
      <rPr>
        <b/>
        <sz val="14"/>
        <rFont val="Calibri"/>
        <family val="2"/>
        <scheme val="minor"/>
      </rPr>
      <t>Option 1</t>
    </r>
    <r>
      <rPr>
        <sz val="14"/>
        <rFont val="Calibri"/>
        <family val="2"/>
        <scheme val="minor"/>
      </rPr>
      <t xml:space="preserve">. Calculations for switching from </t>
    </r>
    <r>
      <rPr>
        <b/>
        <sz val="14"/>
        <rFont val="Calibri"/>
        <family val="2"/>
        <scheme val="minor"/>
      </rPr>
      <t>Humulin NPH+Regular</t>
    </r>
    <r>
      <rPr>
        <sz val="14"/>
        <rFont val="Calibri"/>
        <family val="2"/>
        <scheme val="minor"/>
      </rPr>
      <t xml:space="preserve"> to glargine (Basaglar) + lispro (Humalog) insulin </t>
    </r>
  </si>
  <si>
    <t>Changing from NPH + Regular or Premixed insulin to glargine (Basaglar) + lispro ( Humalog) insulin (basal-bolus regimen - also called Multiple Daily Injections (MDI))</t>
  </si>
  <si>
    <t>Lispro (Humalog) = Rapid-acting analog insulin, other example are Aspart or Glulisine</t>
  </si>
  <si>
    <r>
      <rPr>
        <b/>
        <sz val="11"/>
        <color theme="1"/>
        <rFont val="Calibri"/>
        <family val="2"/>
        <scheme val="minor"/>
      </rPr>
      <t>Note:</t>
    </r>
    <r>
      <rPr>
        <sz val="11"/>
        <color theme="1"/>
        <rFont val="Calibri"/>
        <family val="2"/>
        <scheme val="minor"/>
      </rPr>
      <t xml:space="preserve"> With basal-bolus regimen, usually a higher dose of Humalog is needed for breakfast due to morning insulin resistance</t>
    </r>
  </si>
  <si>
    <t>TDD</t>
  </si>
  <si>
    <t>Units/kg/day</t>
  </si>
  <si>
    <t xml:space="preserve">Full Name </t>
  </si>
  <si>
    <t>Donald Duck</t>
  </si>
  <si>
    <t>Date of Birth</t>
  </si>
  <si>
    <t>Age</t>
  </si>
  <si>
    <t>Diabetes onset (year)</t>
  </si>
  <si>
    <t>HbA1c (%)</t>
  </si>
  <si>
    <t>Date</t>
  </si>
  <si>
    <t>Weight (kg)</t>
  </si>
  <si>
    <t xml:space="preserve">% Basaglar </t>
  </si>
  <si>
    <t>(40% for all except 30% for &lt; 3 year olds)</t>
  </si>
  <si>
    <t>TDD=Total Daily  Dose including all doses for meals, correction and intermediate/long-acting insulin</t>
  </si>
  <si>
    <t>Units</t>
  </si>
  <si>
    <t>NPH morning</t>
  </si>
  <si>
    <t>U</t>
  </si>
  <si>
    <t>Regular morning</t>
  </si>
  <si>
    <t>Decrease 20%</t>
  </si>
  <si>
    <t>NPH evening</t>
  </si>
  <si>
    <t>Regular evening</t>
  </si>
  <si>
    <t>New TDD</t>
  </si>
  <si>
    <r>
      <t xml:space="preserve">40% of </t>
    </r>
    <r>
      <rPr>
        <sz val="11"/>
        <rFont val="Calibri"/>
        <family val="2"/>
        <scheme val="minor"/>
      </rPr>
      <t>New</t>
    </r>
    <r>
      <rPr>
        <sz val="11"/>
        <color theme="1"/>
        <rFont val="Calibri"/>
        <family val="2"/>
        <scheme val="minor"/>
      </rPr>
      <t xml:space="preserve"> TDD as Basaglar in evening</t>
    </r>
  </si>
  <si>
    <t>Main meals- carbohydrate intake percentage estimation</t>
  </si>
  <si>
    <t>Breakfast</t>
  </si>
  <si>
    <t xml:space="preserve">lunch </t>
  </si>
  <si>
    <t>dinner</t>
  </si>
  <si>
    <t>% of total carbs in the day</t>
  </si>
  <si>
    <r>
      <t xml:space="preserve">60% of </t>
    </r>
    <r>
      <rPr>
        <sz val="11"/>
        <rFont val="Calibri"/>
        <family val="2"/>
        <scheme val="minor"/>
      </rPr>
      <t>New</t>
    </r>
    <r>
      <rPr>
        <sz val="11"/>
        <color theme="1"/>
        <rFont val="Calibri"/>
        <family val="2"/>
        <scheme val="minor"/>
      </rPr>
      <t xml:space="preserve"> TDD as Humalog</t>
    </r>
  </si>
  <si>
    <t>Units of Humalog</t>
  </si>
  <si>
    <t>Use this line if more insulin is needed at breakfast (morning insulin resistance)</t>
  </si>
  <si>
    <t>Numbers in green can be changed and should be filled in</t>
  </si>
  <si>
    <t xml:space="preserve">Numbers in red are calculated automatically and should not be changed; The numbers may not add up exactly due to rounding off function in the formulas, </t>
  </si>
  <si>
    <t>For all alternatives: Cover an extra snack with 1-2 units of Humalog</t>
  </si>
  <si>
    <r>
      <t xml:space="preserve">Option 2. </t>
    </r>
    <r>
      <rPr>
        <sz val="14"/>
        <color rgb="FF000000"/>
        <rFont val="Calibri"/>
        <family val="2"/>
      </rPr>
      <t xml:space="preserve">Calculations for switching from </t>
    </r>
    <r>
      <rPr>
        <b/>
        <sz val="14"/>
        <color rgb="FF000000"/>
        <rFont val="Calibri"/>
        <family val="2"/>
      </rPr>
      <t xml:space="preserve">Pre-mixed </t>
    </r>
    <r>
      <rPr>
        <sz val="14"/>
        <color rgb="FF000000"/>
        <rFont val="Calibri"/>
        <family val="2"/>
      </rPr>
      <t xml:space="preserve">to  glargine (Basaglar) + lispro (Humalog) insulin </t>
    </r>
  </si>
  <si>
    <t>Changing from NPH + Regular or Pre-mixed insulin to glargine + Humalog insulin (basal-bolus regimen - also called Multiple Daily Injections (MDI))</t>
  </si>
  <si>
    <t>Humalog insulin = Rapid-acting insulin, for example Lispro, Aspart or Glulisine</t>
  </si>
  <si>
    <t>TDD=Total Daily  Dose including all doses for meals, correction and intrmediate-acting insulin</t>
  </si>
  <si>
    <t>Content of 70/30 pre-mixed insulin</t>
  </si>
  <si>
    <t>Premix morning</t>
  </si>
  <si>
    <t>equals</t>
  </si>
  <si>
    <t>NPH</t>
  </si>
  <si>
    <t>Regular</t>
  </si>
  <si>
    <t>Premix evening</t>
  </si>
  <si>
    <r>
      <t xml:space="preserve">Option 3. </t>
    </r>
    <r>
      <rPr>
        <sz val="14"/>
        <color rgb="FF000000"/>
        <rFont val="Calibri"/>
        <family val="2"/>
      </rPr>
      <t xml:space="preserve">Calculations for </t>
    </r>
    <r>
      <rPr>
        <b/>
        <sz val="14"/>
        <color rgb="FF000000"/>
        <rFont val="Calibri"/>
        <family val="2"/>
      </rPr>
      <t>new-onset diabetes</t>
    </r>
  </si>
  <si>
    <t xml:space="preserve">Starting a newly diagnosed patient on insulin - begin on lower end of dosage and increase until normoglycemia is reached. </t>
  </si>
  <si>
    <t>% Basaglar</t>
  </si>
  <si>
    <t>Decide on TDD dose in U/kg/day</t>
  </si>
  <si>
    <t>&lt;3yrs.</t>
  </si>
  <si>
    <t>0.25-0.5</t>
  </si>
  <si>
    <t>TDD=Total daily insulin dose including all doses for meals, correction and long-acting insulin</t>
  </si>
  <si>
    <t>Starting TDD units/kg/d.</t>
  </si>
  <si>
    <t>&gt;3 yrs. to prepubertal</t>
  </si>
  <si>
    <t>0.5-1.0</t>
  </si>
  <si>
    <t>pubertal</t>
  </si>
  <si>
    <t>1.0-2.0</t>
  </si>
  <si>
    <t>postpubertal</t>
  </si>
  <si>
    <t>0.4-1.0</t>
  </si>
  <si>
    <t>Calculation sheet developed by Dr Ragnar Hanas, Oct 2025</t>
  </si>
  <si>
    <r>
      <rPr>
        <b/>
        <sz val="11"/>
        <color rgb="FF000000"/>
        <rFont val="Calibri"/>
      </rPr>
      <t xml:space="preserve">Disclaimer
</t>
    </r>
    <r>
      <rPr>
        <sz val="11"/>
        <color rgb="FF000000"/>
        <rFont val="Calibri"/>
      </rPr>
      <t>The content and calculations provided in this information sheet is of a general nature only and may be of assistance to healthcare professionals for educational and informational purposes. While the Life for a Child program conducted by Diabetes Australia tries to make sure the information is accurate, under no circumstances is it intended to constitute (or be used as a substitute for) professional or medical advice to any individual and should not be relied upon to diagnose, treat, cure or prevent diabetes.  Diabetes Australia strongly recommends that people with diabetes seek advice from and consult with professionally qualified medical and healthcare professionals. To the maximum extent permitted by law, Diabetes Australia does not accept any liability or responsibility for the accuracy, currency or completeness of the information, opinions or recommendations provided in this guide. Diabetes Australia recommends that healthcare professional users of this guide ensure that they are working within the scope of clinical practice authorised by their local governing body.  To the maximum extent permitted by law, Diabetes Australia does not accept any liability or responsibility for any injury, loss or damage that may result from the use of the information, opinions or recommendations contained within this publication.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</si>
</sst>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font>
      <sz val="11"/>
      <color theme="1"/>
      <name val="Calibri"/>
      <family val="2"/>
      <scheme val="minor"/>
    </font>
    <font>
      <sz val="11"/>
      <color rgb="FFFF0000"/>
      <name val="Calibri"/>
      <family val="2"/>
      <scheme val="minor"/>
    </font>
    <font>
      <sz val="11"/>
      <color rgb="FF00B050"/>
      <name val="Calibri"/>
      <family val="2"/>
      <scheme val="minor"/>
    </font>
    <font>
      <b/>
      <sz val="11"/>
      <color theme="1"/>
      <name val="Calibri"/>
      <family val="2"/>
      <scheme val="minor"/>
    </font>
    <font>
      <sz val="11"/>
      <name val="Calibri"/>
      <family val="2"/>
      <scheme val="minor"/>
    </font>
    <font>
      <b/>
      <sz val="11"/>
      <color rgb="FFFF0000"/>
      <name val="Calibri"/>
      <family val="2"/>
      <scheme val="minor"/>
    </font>
    <font>
      <b/>
      <sz val="11"/>
      <color rgb="FF00B050"/>
      <name val="Calibri"/>
      <family val="2"/>
      <scheme val="minor"/>
    </font>
    <font>
      <b/>
      <sz val="14"/>
      <name val="Calibri"/>
      <family val="2"/>
      <scheme val="minor"/>
    </font>
    <font>
      <sz val="14"/>
      <name val="Calibri"/>
      <family val="2"/>
      <scheme val="minor"/>
    </font>
    <font>
      <sz val="14"/>
      <color theme="1"/>
      <name val="Calibri"/>
      <family val="2"/>
      <scheme val="minor"/>
    </font>
    <font>
      <b/>
      <sz val="14"/>
      <color rgb="FF000000"/>
      <name val="Calibri"/>
      <family val="2"/>
    </font>
    <font>
      <sz val="14"/>
      <color rgb="FF000000"/>
      <name val="Calibri"/>
      <family val="2"/>
    </font>
    <font>
      <b/>
      <sz val="11"/>
      <color theme="4"/>
      <name val="Calibri"/>
      <family val="2"/>
      <scheme val="minor"/>
    </font>
    <font>
      <b/>
      <sz val="16"/>
      <color theme="1"/>
      <name val="Calibri"/>
      <family val="2"/>
      <scheme val="minor"/>
    </font>
    <font>
      <sz val="12"/>
      <color theme="1"/>
      <name val="Calibri"/>
      <family val="2"/>
      <scheme val="minor"/>
    </font>
    <font>
      <b/>
      <sz val="11"/>
      <color rgb="FF000000"/>
      <name val="Calibri"/>
    </font>
    <font>
      <sz val="11"/>
      <color rgb="FF000000"/>
      <name val="Calibri"/>
    </font>
    <font>
      <sz val="11"/>
      <color rgb="FF000000"/>
      <name val="Calibri"/>
      <family val="2"/>
    </font>
  </fonts>
  <fills count="7">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2"/>
        <bgColor indexed="64"/>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3">
    <xf numFmtId="0" fontId="0" fillId="0" borderId="0" xfId="0"/>
    <xf numFmtId="0" fontId="1" fillId="0" borderId="0" xfId="0" applyFont="1"/>
    <xf numFmtId="1" fontId="1" fillId="0" borderId="0" xfId="0" applyNumberFormat="1" applyFont="1"/>
    <xf numFmtId="0" fontId="0" fillId="0" borderId="9" xfId="0" applyBorder="1"/>
    <xf numFmtId="0" fontId="0" fillId="0" borderId="10" xfId="0" applyBorder="1"/>
    <xf numFmtId="0" fontId="0" fillId="0" borderId="12" xfId="0" applyBorder="1"/>
    <xf numFmtId="1" fontId="1" fillId="0" borderId="12" xfId="0" applyNumberFormat="1" applyFont="1" applyBorder="1"/>
    <xf numFmtId="0" fontId="0" fillId="0" borderId="13" xfId="0" applyBorder="1"/>
    <xf numFmtId="0" fontId="2" fillId="0" borderId="0" xfId="0" applyFont="1"/>
    <xf numFmtId="0" fontId="2" fillId="0" borderId="0" xfId="0" applyFont="1" applyAlignment="1">
      <alignment horizontal="left"/>
    </xf>
    <xf numFmtId="14" fontId="2" fillId="0" borderId="0" xfId="0" applyNumberFormat="1" applyFont="1"/>
    <xf numFmtId="164" fontId="1" fillId="0" borderId="0" xfId="0" applyNumberFormat="1" applyFont="1"/>
    <xf numFmtId="1" fontId="0" fillId="0" borderId="0" xfId="0" applyNumberFormat="1"/>
    <xf numFmtId="0" fontId="0" fillId="0" borderId="11" xfId="0" applyBorder="1" applyAlignment="1">
      <alignment wrapText="1"/>
    </xf>
    <xf numFmtId="1" fontId="1" fillId="0" borderId="12" xfId="0" applyNumberFormat="1" applyFont="1" applyBorder="1" applyAlignment="1">
      <alignment horizontal="center"/>
    </xf>
    <xf numFmtId="0" fontId="0" fillId="2" borderId="2" xfId="0" applyFill="1" applyBorder="1"/>
    <xf numFmtId="0" fontId="3" fillId="2" borderId="3" xfId="0" applyFont="1" applyFill="1" applyBorder="1"/>
    <xf numFmtId="0" fontId="0" fillId="2" borderId="3" xfId="0" applyFill="1" applyBorder="1"/>
    <xf numFmtId="0" fontId="0" fillId="2" borderId="4" xfId="0" applyFill="1" applyBorder="1"/>
    <xf numFmtId="0" fontId="0" fillId="2" borderId="5" xfId="0" applyFill="1" applyBorder="1" applyAlignment="1">
      <alignment horizontal="right"/>
    </xf>
    <xf numFmtId="0" fontId="0" fillId="2" borderId="0" xfId="0" applyFill="1" applyAlignment="1">
      <alignment horizontal="right"/>
    </xf>
    <xf numFmtId="0" fontId="0" fillId="2" borderId="0" xfId="0" applyFill="1" applyAlignment="1">
      <alignment horizontal="left"/>
    </xf>
    <xf numFmtId="0" fontId="0" fillId="2" borderId="0" xfId="0" applyFill="1"/>
    <xf numFmtId="0" fontId="0" fillId="2" borderId="6" xfId="0" applyFill="1" applyBorder="1"/>
    <xf numFmtId="0" fontId="2" fillId="2" borderId="5" xfId="0" applyFont="1" applyFill="1" applyBorder="1" applyAlignment="1">
      <alignment horizontal="center"/>
    </xf>
    <xf numFmtId="0" fontId="2" fillId="2" borderId="0" xfId="0" applyFont="1" applyFill="1" applyAlignment="1">
      <alignment horizontal="center"/>
    </xf>
    <xf numFmtId="1" fontId="1" fillId="0" borderId="0" xfId="0" applyNumberFormat="1" applyFont="1" applyAlignment="1">
      <alignment horizontal="center"/>
    </xf>
    <xf numFmtId="1" fontId="1" fillId="2" borderId="5" xfId="0" applyNumberFormat="1" applyFont="1" applyFill="1" applyBorder="1" applyAlignment="1">
      <alignment horizontal="center"/>
    </xf>
    <xf numFmtId="1" fontId="1" fillId="2" borderId="0" xfId="0" applyNumberFormat="1" applyFont="1" applyFill="1" applyAlignment="1">
      <alignment horizontal="center"/>
    </xf>
    <xf numFmtId="14" fontId="2" fillId="0" borderId="0" xfId="0" applyNumberFormat="1" applyFont="1" applyAlignment="1">
      <alignment horizontal="left"/>
    </xf>
    <xf numFmtId="1" fontId="2" fillId="0" borderId="0" xfId="0" applyNumberFormat="1" applyFont="1" applyAlignment="1">
      <alignment horizontal="left"/>
    </xf>
    <xf numFmtId="2" fontId="0" fillId="0" borderId="0" xfId="0" applyNumberFormat="1"/>
    <xf numFmtId="0" fontId="3" fillId="0" borderId="9" xfId="0" applyFont="1" applyBorder="1"/>
    <xf numFmtId="0" fontId="3" fillId="0" borderId="0" xfId="0" applyFont="1"/>
    <xf numFmtId="0" fontId="6" fillId="0" borderId="0" xfId="0" applyFont="1"/>
    <xf numFmtId="0" fontId="5" fillId="0" borderId="0" xfId="0" applyFont="1"/>
    <xf numFmtId="1" fontId="5" fillId="0" borderId="0" xfId="0" applyNumberFormat="1" applyFont="1"/>
    <xf numFmtId="1" fontId="2" fillId="0" borderId="0" xfId="0" applyNumberFormat="1" applyFont="1"/>
    <xf numFmtId="0" fontId="2" fillId="0" borderId="1" xfId="0" applyFont="1" applyBorder="1"/>
    <xf numFmtId="0" fontId="0" fillId="0" borderId="9" xfId="0" applyBorder="1" applyAlignment="1">
      <alignment vertical="top"/>
    </xf>
    <xf numFmtId="164" fontId="4" fillId="0" borderId="0" xfId="0" applyNumberFormat="1" applyFont="1"/>
    <xf numFmtId="164" fontId="2" fillId="0" borderId="0" xfId="0" applyNumberFormat="1" applyFont="1"/>
    <xf numFmtId="49" fontId="0" fillId="0" borderId="0" xfId="0" applyNumberFormat="1"/>
    <xf numFmtId="0" fontId="1" fillId="0" borderId="1" xfId="0" applyFont="1" applyBorder="1"/>
    <xf numFmtId="0" fontId="0" fillId="4" borderId="0" xfId="0" applyFill="1"/>
    <xf numFmtId="1" fontId="1" fillId="5" borderId="1" xfId="0" applyNumberFormat="1" applyFont="1" applyFill="1" applyBorder="1" applyAlignment="1">
      <alignment horizontal="center"/>
    </xf>
    <xf numFmtId="0" fontId="0" fillId="5" borderId="1" xfId="0" applyFill="1" applyBorder="1"/>
    <xf numFmtId="0" fontId="0" fillId="5" borderId="8" xfId="0" applyFill="1" applyBorder="1"/>
    <xf numFmtId="1" fontId="2" fillId="0" borderId="0" xfId="0" applyNumberFormat="1" applyFont="1" applyAlignment="1">
      <alignment horizontal="right"/>
    </xf>
    <xf numFmtId="1" fontId="1" fillId="5" borderId="7" xfId="0" applyNumberFormat="1" applyFont="1" applyFill="1" applyBorder="1" applyAlignment="1">
      <alignment horizontal="center"/>
    </xf>
    <xf numFmtId="0" fontId="12" fillId="0" borderId="0" xfId="0" applyFont="1"/>
    <xf numFmtId="0" fontId="0" fillId="0" borderId="20" xfId="0" applyBorder="1"/>
    <xf numFmtId="0" fontId="3" fillId="6" borderId="2" xfId="0" applyFont="1" applyFill="1" applyBorder="1"/>
    <xf numFmtId="0" fontId="0" fillId="6" borderId="3" xfId="0" applyFill="1" applyBorder="1"/>
    <xf numFmtId="0" fontId="0" fillId="6" borderId="4" xfId="0" applyFill="1" applyBorder="1"/>
    <xf numFmtId="0" fontId="0" fillId="6" borderId="5" xfId="0" applyFill="1" applyBorder="1"/>
    <xf numFmtId="0" fontId="0" fillId="6" borderId="0" xfId="0" applyFill="1"/>
    <xf numFmtId="0" fontId="0" fillId="6" borderId="6" xfId="0" applyFill="1" applyBorder="1"/>
    <xf numFmtId="0" fontId="0" fillId="6" borderId="7" xfId="0" applyFill="1" applyBorder="1"/>
    <xf numFmtId="0" fontId="0" fillId="6" borderId="1" xfId="0" applyFill="1" applyBorder="1"/>
    <xf numFmtId="0" fontId="0" fillId="6" borderId="8" xfId="0" applyFill="1" applyBorder="1"/>
    <xf numFmtId="0" fontId="17" fillId="0" borderId="0" xfId="0" applyFont="1"/>
    <xf numFmtId="0" fontId="16" fillId="0" borderId="0" xfId="0" applyFont="1" applyAlignment="1">
      <alignment horizontal="left" vertical="top" wrapText="1"/>
    </xf>
    <xf numFmtId="0" fontId="0" fillId="0" borderId="0" xfId="0" applyAlignment="1">
      <alignment horizontal="left" vertical="top" wrapText="1"/>
    </xf>
    <xf numFmtId="0" fontId="10" fillId="3" borderId="17" xfId="0" applyFont="1" applyFill="1" applyBorder="1" applyAlignment="1">
      <alignment horizontal="center" vertical="top"/>
    </xf>
    <xf numFmtId="0" fontId="3" fillId="3" borderId="18" xfId="0" applyFont="1" applyFill="1" applyBorder="1" applyAlignment="1">
      <alignment horizontal="center" vertical="top"/>
    </xf>
    <xf numFmtId="0" fontId="3" fillId="3" borderId="19" xfId="0" applyFont="1" applyFill="1" applyBorder="1" applyAlignment="1">
      <alignment horizontal="center" vertical="top"/>
    </xf>
    <xf numFmtId="0" fontId="3" fillId="0" borderId="14" xfId="0" applyFont="1"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vertical="top" wrapText="1"/>
    </xf>
    <xf numFmtId="0" fontId="0" fillId="0" borderId="9" xfId="0" applyBorder="1" applyAlignment="1">
      <alignment wrapText="1"/>
    </xf>
    <xf numFmtId="0" fontId="13" fillId="0" borderId="12" xfId="0" applyFont="1" applyBorder="1" applyAlignment="1">
      <alignment horizontal="center" vertical="center"/>
    </xf>
    <xf numFmtId="0" fontId="0" fillId="0" borderId="12" xfId="0" applyBorder="1" applyAlignment="1">
      <alignment horizontal="center" vertical="center"/>
    </xf>
    <xf numFmtId="0" fontId="8" fillId="3" borderId="17" xfId="0" applyFont="1" applyFill="1" applyBorder="1" applyAlignment="1">
      <alignment horizontal="center" vertical="top"/>
    </xf>
    <xf numFmtId="0" fontId="9" fillId="3" borderId="18" xfId="0" applyFont="1" applyFill="1" applyBorder="1" applyAlignment="1">
      <alignment horizontal="center" vertical="top"/>
    </xf>
    <xf numFmtId="0" fontId="9" fillId="3" borderId="19" xfId="0" applyFont="1" applyFill="1" applyBorder="1" applyAlignment="1">
      <alignment horizontal="center" vertical="top"/>
    </xf>
    <xf numFmtId="0" fontId="14" fillId="0" borderId="14" xfId="0" applyFont="1" applyBorder="1" applyAlignment="1">
      <alignment horizontal="center"/>
    </xf>
    <xf numFmtId="0" fontId="14" fillId="0" borderId="15" xfId="0" applyFont="1" applyBorder="1" applyAlignment="1">
      <alignment horizontal="center"/>
    </xf>
    <xf numFmtId="0" fontId="14" fillId="0" borderId="16" xfId="0" applyFont="1"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6" xfId="0" applyBorder="1" applyAlignment="1">
      <alignment horizontal="center"/>
    </xf>
  </cellXfs>
  <cellStyles count="1">
    <cellStyle name="Normal" xfId="0" builtinId="0"/>
  </cellStyles>
  <dxfs count="0"/>
  <tableStyles count="0" defaultTableStyle="TableStyleMedium2" defaultPivotStyle="PivotStyleLight16"/>
  <colors>
    <mruColors>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F0FC4-C5C4-4D5A-A1F6-DB84A9D3A35B}">
  <sheetPr>
    <pageSetUpPr fitToPage="1"/>
  </sheetPr>
  <dimension ref="B1:X84"/>
  <sheetViews>
    <sheetView tabSelected="1" zoomScale="64" zoomScaleNormal="64" workbookViewId="0">
      <selection activeCell="C5" sqref="C5"/>
    </sheetView>
  </sheetViews>
  <sheetFormatPr defaultColWidth="8.7109375" defaultRowHeight="14.45"/>
  <cols>
    <col min="2" max="2" width="19.85546875" customWidth="1"/>
    <col min="3" max="3" width="11.5703125" customWidth="1"/>
    <col min="4" max="4" width="9.5703125" bestFit="1" customWidth="1"/>
    <col min="5" max="5" width="12.28515625" customWidth="1"/>
    <col min="6" max="6" width="11" customWidth="1"/>
    <col min="8" max="8" width="9.42578125" customWidth="1"/>
    <col min="9" max="9" width="12.140625" customWidth="1"/>
    <col min="10" max="10" width="10" customWidth="1"/>
    <col min="13" max="13" width="12.5703125" customWidth="1"/>
    <col min="15" max="15" width="10" customWidth="1"/>
  </cols>
  <sheetData>
    <row r="1" spans="2:21" ht="38.1" customHeight="1" thickBot="1">
      <c r="B1" s="72" t="s">
        <v>0</v>
      </c>
      <c r="C1" s="73"/>
      <c r="D1" s="73"/>
      <c r="E1" s="73"/>
      <c r="F1" s="73"/>
      <c r="G1" s="73"/>
      <c r="H1" s="73"/>
      <c r="I1" s="73"/>
      <c r="J1" s="73"/>
      <c r="K1" s="73"/>
      <c r="L1" s="73"/>
      <c r="M1" s="73"/>
      <c r="N1" s="73"/>
      <c r="O1" s="73"/>
      <c r="P1" s="73"/>
      <c r="Q1" s="73"/>
      <c r="R1" s="73"/>
    </row>
    <row r="2" spans="2:21" ht="28.5" customHeight="1" thickBot="1">
      <c r="B2" s="74" t="s">
        <v>1</v>
      </c>
      <c r="C2" s="75"/>
      <c r="D2" s="75"/>
      <c r="E2" s="75"/>
      <c r="F2" s="75"/>
      <c r="G2" s="75"/>
      <c r="H2" s="75"/>
      <c r="I2" s="75"/>
      <c r="J2" s="75"/>
      <c r="K2" s="75"/>
      <c r="L2" s="75"/>
      <c r="M2" s="75"/>
      <c r="N2" s="75"/>
      <c r="O2" s="75"/>
      <c r="P2" s="75"/>
      <c r="Q2" s="75"/>
      <c r="R2" s="76"/>
    </row>
    <row r="3" spans="2:21" ht="17.100000000000001" customHeight="1">
      <c r="B3" s="77" t="s">
        <v>2</v>
      </c>
      <c r="C3" s="78"/>
      <c r="D3" s="78"/>
      <c r="E3" s="78"/>
      <c r="F3" s="78"/>
      <c r="G3" s="78"/>
      <c r="H3" s="78"/>
      <c r="I3" s="78"/>
      <c r="J3" s="78"/>
      <c r="K3" s="78"/>
      <c r="L3" s="78"/>
      <c r="M3" s="78"/>
      <c r="N3" s="78"/>
      <c r="O3" s="78"/>
      <c r="P3" s="78"/>
      <c r="Q3" s="78"/>
      <c r="R3" s="79"/>
      <c r="U3" s="31"/>
    </row>
    <row r="4" spans="2:21">
      <c r="B4" s="3" t="s">
        <v>3</v>
      </c>
      <c r="R4" s="4"/>
    </row>
    <row r="5" spans="2:21">
      <c r="B5" s="3" t="s">
        <v>4</v>
      </c>
      <c r="M5" s="33" t="s">
        <v>5</v>
      </c>
      <c r="N5" s="2">
        <f>J15+N15</f>
        <v>32</v>
      </c>
      <c r="O5" s="11">
        <f>N5/F9</f>
        <v>0.8</v>
      </c>
      <c r="P5" t="s">
        <v>6</v>
      </c>
      <c r="R5" s="4"/>
    </row>
    <row r="6" spans="2:21">
      <c r="B6" s="3"/>
      <c r="R6" s="4"/>
    </row>
    <row r="7" spans="2:21">
      <c r="B7" s="3" t="s">
        <v>7</v>
      </c>
      <c r="C7" s="8" t="s">
        <v>8</v>
      </c>
      <c r="E7" t="s">
        <v>9</v>
      </c>
      <c r="F7" s="29">
        <v>42019</v>
      </c>
      <c r="G7" t="s">
        <v>10</v>
      </c>
      <c r="H7" s="48">
        <v>12</v>
      </c>
      <c r="I7" t="s">
        <v>11</v>
      </c>
      <c r="K7" s="9">
        <v>2021</v>
      </c>
      <c r="L7" t="s">
        <v>12</v>
      </c>
      <c r="M7" s="9">
        <v>7.8</v>
      </c>
      <c r="R7" s="4"/>
    </row>
    <row r="8" spans="2:21">
      <c r="B8" s="3"/>
      <c r="H8" s="30"/>
      <c r="R8" s="4"/>
    </row>
    <row r="9" spans="2:21">
      <c r="B9" s="3" t="s">
        <v>13</v>
      </c>
      <c r="C9" s="10">
        <f ca="1">TODAY()</f>
        <v>45980</v>
      </c>
      <c r="E9" t="s">
        <v>14</v>
      </c>
      <c r="F9" s="9">
        <v>40</v>
      </c>
      <c r="H9" s="8">
        <v>40</v>
      </c>
      <c r="I9" t="s">
        <v>15</v>
      </c>
      <c r="J9" s="44" t="s">
        <v>16</v>
      </c>
      <c r="K9" s="44"/>
      <c r="L9" s="44"/>
      <c r="M9" s="44"/>
      <c r="R9" s="4"/>
    </row>
    <row r="10" spans="2:21">
      <c r="B10" s="3"/>
      <c r="R10" s="4"/>
    </row>
    <row r="11" spans="2:21">
      <c r="B11" s="3" t="s">
        <v>17</v>
      </c>
      <c r="R11" s="4"/>
    </row>
    <row r="12" spans="2:21">
      <c r="B12" s="3"/>
      <c r="R12" s="4"/>
    </row>
    <row r="13" spans="2:21">
      <c r="B13" s="3" t="s">
        <v>5</v>
      </c>
      <c r="C13" s="37">
        <f>N5</f>
        <v>32</v>
      </c>
      <c r="D13" t="s">
        <v>18</v>
      </c>
      <c r="E13" s="11">
        <f>C13/F9</f>
        <v>0.8</v>
      </c>
      <c r="F13" t="s">
        <v>6</v>
      </c>
      <c r="I13" t="s">
        <v>19</v>
      </c>
      <c r="J13" s="8">
        <v>14</v>
      </c>
      <c r="K13" t="s">
        <v>20</v>
      </c>
      <c r="L13" t="s">
        <v>21</v>
      </c>
      <c r="N13" s="8">
        <v>6</v>
      </c>
      <c r="R13" s="4"/>
    </row>
    <row r="14" spans="2:21">
      <c r="B14" s="3" t="s">
        <v>22</v>
      </c>
      <c r="C14" s="2">
        <f>-C13*0.2</f>
        <v>-6.4</v>
      </c>
      <c r="D14" t="s">
        <v>18</v>
      </c>
      <c r="E14" s="11"/>
      <c r="I14" s="40" t="s">
        <v>23</v>
      </c>
      <c r="J14" s="38">
        <v>8</v>
      </c>
      <c r="K14" t="s">
        <v>20</v>
      </c>
      <c r="L14" t="s">
        <v>24</v>
      </c>
      <c r="N14" s="38">
        <v>4</v>
      </c>
      <c r="R14" s="4"/>
    </row>
    <row r="15" spans="2:21">
      <c r="B15" s="32" t="s">
        <v>25</v>
      </c>
      <c r="C15" s="2">
        <f>C13+C14</f>
        <v>25.6</v>
      </c>
      <c r="D15" t="s">
        <v>18</v>
      </c>
      <c r="E15" s="11">
        <f>C15/F9</f>
        <v>0.64</v>
      </c>
      <c r="F15" t="s">
        <v>6</v>
      </c>
      <c r="I15" s="11"/>
      <c r="J15" s="1">
        <f>SUM(J13:J14)</f>
        <v>22</v>
      </c>
      <c r="K15" t="s">
        <v>20</v>
      </c>
      <c r="N15" s="1">
        <f>SUM(N13:N14)</f>
        <v>10</v>
      </c>
      <c r="R15" s="4"/>
    </row>
    <row r="16" spans="2:21">
      <c r="B16" s="3"/>
      <c r="C16" s="2"/>
      <c r="R16" s="4"/>
    </row>
    <row r="17" spans="2:18">
      <c r="B17" s="70" t="s">
        <v>26</v>
      </c>
      <c r="C17" s="36">
        <f>H9*C15/100</f>
        <v>10.24</v>
      </c>
      <c r="D17" t="s">
        <v>18</v>
      </c>
      <c r="F17" s="15"/>
      <c r="G17" s="16" t="s">
        <v>27</v>
      </c>
      <c r="H17" s="17"/>
      <c r="I17" s="17"/>
      <c r="J17" s="17"/>
      <c r="K17" s="17"/>
      <c r="L17" s="17"/>
      <c r="M17" s="17"/>
      <c r="N17" s="17"/>
      <c r="O17" s="17"/>
      <c r="P17" s="17"/>
      <c r="R17" s="4"/>
    </row>
    <row r="18" spans="2:18">
      <c r="B18" s="70"/>
      <c r="C18" s="12"/>
      <c r="F18" s="19" t="s">
        <v>28</v>
      </c>
      <c r="G18" s="20" t="s">
        <v>29</v>
      </c>
      <c r="H18" s="20" t="s">
        <v>30</v>
      </c>
      <c r="I18" s="21"/>
      <c r="J18" s="22"/>
      <c r="K18" s="22"/>
      <c r="L18" s="22"/>
      <c r="M18" s="22"/>
      <c r="N18" s="22"/>
      <c r="O18" s="22"/>
      <c r="P18" s="23"/>
      <c r="R18" s="4"/>
    </row>
    <row r="19" spans="2:18">
      <c r="B19" s="70"/>
      <c r="C19" s="12"/>
      <c r="F19" s="24">
        <v>40</v>
      </c>
      <c r="G19" s="25">
        <v>20</v>
      </c>
      <c r="H19" s="25">
        <v>40</v>
      </c>
      <c r="I19" s="22" t="s">
        <v>31</v>
      </c>
      <c r="J19" s="22"/>
      <c r="K19" s="22"/>
      <c r="L19" s="22"/>
      <c r="M19" s="22"/>
      <c r="N19" s="22"/>
      <c r="O19" s="22"/>
      <c r="P19" s="23"/>
      <c r="R19" s="4"/>
    </row>
    <row r="20" spans="2:18">
      <c r="B20" s="71" t="s">
        <v>32</v>
      </c>
      <c r="C20" s="36">
        <f>(100-H9)*C15/100</f>
        <v>15.36</v>
      </c>
      <c r="D20" t="s">
        <v>18</v>
      </c>
      <c r="F20" s="27">
        <f>C20*F19/100</f>
        <v>6.1440000000000001</v>
      </c>
      <c r="G20" s="28">
        <f>C20*G19/100</f>
        <v>3.0720000000000001</v>
      </c>
      <c r="H20" s="28">
        <f>C20*H19/100</f>
        <v>6.1440000000000001</v>
      </c>
      <c r="I20" s="22" t="s">
        <v>33</v>
      </c>
      <c r="J20" s="22"/>
      <c r="K20" s="22"/>
      <c r="L20" s="22"/>
      <c r="M20" s="22"/>
      <c r="N20" s="22"/>
      <c r="O20" s="22"/>
      <c r="P20" s="23"/>
      <c r="R20" s="4"/>
    </row>
    <row r="21" spans="2:18">
      <c r="B21" s="71"/>
      <c r="F21" s="49">
        <f>F20*1.3</f>
        <v>7.9872000000000005</v>
      </c>
      <c r="G21" s="45">
        <f>G20*0.8</f>
        <v>2.4576000000000002</v>
      </c>
      <c r="H21" s="45">
        <f t="shared" ref="H21" si="0">H20*0.8</f>
        <v>4.9152000000000005</v>
      </c>
      <c r="I21" s="46" t="s">
        <v>34</v>
      </c>
      <c r="J21" s="46"/>
      <c r="K21" s="46"/>
      <c r="L21" s="47"/>
      <c r="M21" s="47"/>
      <c r="N21" s="46"/>
      <c r="O21" s="46"/>
      <c r="P21" s="47"/>
      <c r="R21" s="4"/>
    </row>
    <row r="22" spans="2:18">
      <c r="B22" s="39"/>
      <c r="C22" s="2"/>
      <c r="R22" s="4"/>
    </row>
    <row r="23" spans="2:18" ht="15" thickBot="1">
      <c r="B23" s="13"/>
      <c r="C23" s="6"/>
      <c r="D23" s="5"/>
      <c r="E23" s="5"/>
      <c r="F23" s="14"/>
      <c r="G23" s="14"/>
      <c r="H23" s="14"/>
      <c r="I23" s="14"/>
      <c r="J23" s="5"/>
      <c r="K23" s="5"/>
      <c r="L23" s="5"/>
      <c r="M23" s="5"/>
      <c r="N23" s="5"/>
      <c r="O23" s="5"/>
      <c r="P23" s="5"/>
      <c r="Q23" s="5"/>
      <c r="R23" s="7"/>
    </row>
    <row r="24" spans="2:18" ht="15.95" customHeight="1">
      <c r="B24" s="34" t="s">
        <v>35</v>
      </c>
      <c r="C24" s="33"/>
      <c r="D24" s="33"/>
      <c r="E24" s="33"/>
      <c r="F24" s="33"/>
      <c r="G24" s="33"/>
      <c r="H24" s="26"/>
      <c r="I24" s="26"/>
    </row>
    <row r="25" spans="2:18">
      <c r="B25" s="35" t="s">
        <v>36</v>
      </c>
      <c r="C25" s="33"/>
      <c r="D25" s="33"/>
      <c r="E25" s="33"/>
      <c r="F25" s="33"/>
      <c r="G25" s="33"/>
    </row>
    <row r="26" spans="2:18">
      <c r="B26" s="50" t="s">
        <v>37</v>
      </c>
      <c r="C26" s="33"/>
      <c r="D26" s="33"/>
      <c r="E26" s="33"/>
      <c r="F26" s="33"/>
      <c r="G26" s="33"/>
    </row>
    <row r="27" spans="2:18" ht="15" thickBot="1">
      <c r="B27" s="35"/>
      <c r="C27" s="33"/>
      <c r="D27" s="33"/>
      <c r="E27" s="33"/>
      <c r="F27" s="33"/>
      <c r="G27" s="33"/>
    </row>
    <row r="28" spans="2:18" ht="26.45" customHeight="1" thickBot="1">
      <c r="B28" s="64" t="s">
        <v>38</v>
      </c>
      <c r="C28" s="65"/>
      <c r="D28" s="65"/>
      <c r="E28" s="65"/>
      <c r="F28" s="65"/>
      <c r="G28" s="65"/>
      <c r="H28" s="65"/>
      <c r="I28" s="65"/>
      <c r="J28" s="65"/>
      <c r="K28" s="65"/>
      <c r="L28" s="65"/>
      <c r="M28" s="65"/>
      <c r="N28" s="65"/>
      <c r="O28" s="65"/>
      <c r="P28" s="65"/>
      <c r="Q28" s="65"/>
      <c r="R28" s="66"/>
    </row>
    <row r="29" spans="2:18">
      <c r="B29" s="80" t="s">
        <v>39</v>
      </c>
      <c r="C29" s="81"/>
      <c r="D29" s="81"/>
      <c r="E29" s="81"/>
      <c r="F29" s="81"/>
      <c r="G29" s="81"/>
      <c r="H29" s="81"/>
      <c r="I29" s="81"/>
      <c r="J29" s="81"/>
      <c r="K29" s="81"/>
      <c r="L29" s="81"/>
      <c r="M29" s="81"/>
      <c r="N29" s="81"/>
      <c r="O29" s="81"/>
      <c r="P29" s="81"/>
      <c r="Q29" s="81"/>
      <c r="R29" s="82"/>
    </row>
    <row r="30" spans="2:18" ht="24.6" customHeight="1">
      <c r="B30" s="3" t="s">
        <v>40</v>
      </c>
      <c r="R30" s="4"/>
    </row>
    <row r="31" spans="2:18">
      <c r="B31" s="3" t="s">
        <v>4</v>
      </c>
      <c r="R31" s="4"/>
    </row>
    <row r="32" spans="2:18">
      <c r="B32" s="3"/>
      <c r="R32" s="4"/>
    </row>
    <row r="33" spans="2:18">
      <c r="B33" s="3" t="s">
        <v>7</v>
      </c>
      <c r="C33" s="8" t="s">
        <v>8</v>
      </c>
      <c r="E33" t="s">
        <v>9</v>
      </c>
      <c r="F33" s="29">
        <v>41307</v>
      </c>
      <c r="G33" t="s">
        <v>10</v>
      </c>
      <c r="H33" s="48">
        <v>12</v>
      </c>
      <c r="I33" t="s">
        <v>11</v>
      </c>
      <c r="K33" s="9">
        <v>2018</v>
      </c>
      <c r="L33" t="s">
        <v>12</v>
      </c>
      <c r="M33" s="9">
        <v>9.5</v>
      </c>
      <c r="R33" s="4"/>
    </row>
    <row r="34" spans="2:18">
      <c r="B34" s="3"/>
      <c r="H34" s="30"/>
      <c r="R34" s="4"/>
    </row>
    <row r="35" spans="2:18">
      <c r="B35" s="3" t="s">
        <v>13</v>
      </c>
      <c r="C35" s="10">
        <f ca="1">TODAY()</f>
        <v>45980</v>
      </c>
      <c r="E35" t="s">
        <v>14</v>
      </c>
      <c r="F35" s="9">
        <v>40</v>
      </c>
      <c r="H35" s="8">
        <v>40</v>
      </c>
      <c r="I35" t="s">
        <v>15</v>
      </c>
      <c r="J35" s="44" t="s">
        <v>16</v>
      </c>
      <c r="K35" s="44"/>
      <c r="L35" s="44"/>
      <c r="M35" s="44"/>
      <c r="R35" s="4"/>
    </row>
    <row r="36" spans="2:18">
      <c r="B36" s="3"/>
      <c r="R36" s="4"/>
    </row>
    <row r="37" spans="2:18">
      <c r="B37" s="3" t="s">
        <v>41</v>
      </c>
      <c r="R37" s="4"/>
    </row>
    <row r="38" spans="2:18">
      <c r="B38" s="3"/>
      <c r="I38" s="33" t="s">
        <v>42</v>
      </c>
      <c r="R38" s="4"/>
    </row>
    <row r="39" spans="2:18">
      <c r="B39" s="3" t="s">
        <v>5</v>
      </c>
      <c r="C39" s="8">
        <f>K39+K40</f>
        <v>37</v>
      </c>
      <c r="D39" t="s">
        <v>18</v>
      </c>
      <c r="E39" s="11">
        <f>C39/F35</f>
        <v>0.92500000000000004</v>
      </c>
      <c r="F39" t="s">
        <v>6</v>
      </c>
      <c r="I39" t="s">
        <v>43</v>
      </c>
      <c r="K39" s="8">
        <v>25</v>
      </c>
      <c r="L39" t="s">
        <v>18</v>
      </c>
      <c r="M39" s="42" t="s">
        <v>44</v>
      </c>
      <c r="N39" s="1">
        <f>K39*0.7</f>
        <v>17.5</v>
      </c>
      <c r="O39" t="s">
        <v>45</v>
      </c>
      <c r="P39" s="1">
        <f>K39*0.3</f>
        <v>7.5</v>
      </c>
      <c r="Q39" t="s">
        <v>46</v>
      </c>
      <c r="R39" s="4"/>
    </row>
    <row r="40" spans="2:18">
      <c r="B40" s="3" t="s">
        <v>22</v>
      </c>
      <c r="C40" s="2">
        <f>-C39*0.2</f>
        <v>-7.4</v>
      </c>
      <c r="D40" t="s">
        <v>18</v>
      </c>
      <c r="E40" s="11"/>
      <c r="I40" t="s">
        <v>47</v>
      </c>
      <c r="K40" s="38">
        <v>12</v>
      </c>
      <c r="L40" t="s">
        <v>18</v>
      </c>
      <c r="M40" s="42" t="s">
        <v>44</v>
      </c>
      <c r="N40" s="43">
        <f>K40*0.7</f>
        <v>8.3999999999999986</v>
      </c>
      <c r="O40" t="s">
        <v>45</v>
      </c>
      <c r="P40" s="43">
        <f>K40*0.3</f>
        <v>3.5999999999999996</v>
      </c>
      <c r="Q40" t="s">
        <v>46</v>
      </c>
      <c r="R40" s="4"/>
    </row>
    <row r="41" spans="2:18">
      <c r="B41" s="32" t="s">
        <v>25</v>
      </c>
      <c r="C41" s="2">
        <f>C39+C40</f>
        <v>29.6</v>
      </c>
      <c r="D41" t="s">
        <v>18</v>
      </c>
      <c r="E41" s="11">
        <f>C41/F35</f>
        <v>0.74</v>
      </c>
      <c r="F41" t="s">
        <v>6</v>
      </c>
      <c r="K41" s="1">
        <f>SUM(K39:K40)</f>
        <v>37</v>
      </c>
      <c r="N41" s="1">
        <f>SUM(N39:N40)</f>
        <v>25.9</v>
      </c>
      <c r="P41" s="1">
        <f>SUM(P39:P40)</f>
        <v>11.1</v>
      </c>
      <c r="R41" s="4"/>
    </row>
    <row r="42" spans="2:18">
      <c r="B42" s="3"/>
      <c r="C42" s="2"/>
      <c r="R42" s="4"/>
    </row>
    <row r="43" spans="2:18" ht="14.45" customHeight="1">
      <c r="B43" s="70" t="s">
        <v>26</v>
      </c>
      <c r="C43" s="36">
        <f>H35*C41/100</f>
        <v>11.84</v>
      </c>
      <c r="D43" t="s">
        <v>18</v>
      </c>
      <c r="F43" s="15"/>
      <c r="G43" s="16" t="s">
        <v>27</v>
      </c>
      <c r="H43" s="17"/>
      <c r="I43" s="17"/>
      <c r="J43" s="17"/>
      <c r="K43" s="17"/>
      <c r="L43" s="17"/>
      <c r="M43" s="17"/>
      <c r="N43" s="17"/>
      <c r="O43" s="17"/>
      <c r="P43" s="17"/>
      <c r="R43" s="4"/>
    </row>
    <row r="44" spans="2:18">
      <c r="B44" s="70"/>
      <c r="C44" s="12"/>
      <c r="F44" s="19" t="s">
        <v>28</v>
      </c>
      <c r="G44" s="20" t="s">
        <v>29</v>
      </c>
      <c r="H44" s="20" t="s">
        <v>30</v>
      </c>
      <c r="I44" s="21"/>
      <c r="J44" s="22"/>
      <c r="K44" s="22"/>
      <c r="L44" s="22"/>
      <c r="M44" s="22"/>
      <c r="N44" s="22"/>
      <c r="O44" s="22"/>
      <c r="P44" s="23"/>
      <c r="R44" s="4"/>
    </row>
    <row r="45" spans="2:18">
      <c r="B45" s="70"/>
      <c r="C45" s="12"/>
      <c r="F45" s="24">
        <v>40</v>
      </c>
      <c r="G45" s="25">
        <v>20</v>
      </c>
      <c r="H45" s="25">
        <v>40</v>
      </c>
      <c r="I45" s="22" t="s">
        <v>31</v>
      </c>
      <c r="J45" s="22"/>
      <c r="K45" s="22"/>
      <c r="L45" s="22"/>
      <c r="M45" s="22"/>
      <c r="N45" s="22"/>
      <c r="O45" s="22"/>
      <c r="P45" s="23"/>
      <c r="R45" s="4"/>
    </row>
    <row r="46" spans="2:18" ht="14.45" customHeight="1">
      <c r="B46" s="71" t="s">
        <v>32</v>
      </c>
      <c r="C46" s="36">
        <f>(100-H35)*C41/100</f>
        <v>17.760000000000002</v>
      </c>
      <c r="D46" t="s">
        <v>18</v>
      </c>
      <c r="F46" s="27">
        <f>C46*F45/100</f>
        <v>7.104000000000001</v>
      </c>
      <c r="G46" s="28">
        <f>C46*G45/100</f>
        <v>3.5520000000000005</v>
      </c>
      <c r="H46" s="28">
        <f>C46*H45/100</f>
        <v>7.104000000000001</v>
      </c>
      <c r="I46" s="22" t="s">
        <v>33</v>
      </c>
      <c r="J46" s="22"/>
      <c r="K46" s="22"/>
      <c r="L46" s="22"/>
      <c r="M46" s="22"/>
      <c r="N46" s="22"/>
      <c r="O46" s="22"/>
      <c r="P46" s="23"/>
      <c r="R46" s="4"/>
    </row>
    <row r="47" spans="2:18">
      <c r="B47" s="71"/>
      <c r="F47" s="49">
        <f>F46*1.3</f>
        <v>9.2352000000000007</v>
      </c>
      <c r="G47" s="45">
        <f>G46*0.8</f>
        <v>2.8416000000000006</v>
      </c>
      <c r="H47" s="45">
        <f t="shared" ref="H47" si="1">H46*0.8</f>
        <v>5.6832000000000011</v>
      </c>
      <c r="I47" s="46" t="s">
        <v>34</v>
      </c>
      <c r="J47" s="46"/>
      <c r="K47" s="46"/>
      <c r="L47" s="47"/>
      <c r="M47" s="47"/>
      <c r="N47" s="46"/>
      <c r="O47" s="46"/>
      <c r="P47" s="47"/>
      <c r="R47" s="4"/>
    </row>
    <row r="48" spans="2:18" ht="15" thickBot="1">
      <c r="B48" s="13"/>
      <c r="C48" s="6"/>
      <c r="D48" s="5"/>
      <c r="E48" s="5"/>
      <c r="F48" s="14"/>
      <c r="G48" s="14"/>
      <c r="H48" s="14"/>
      <c r="I48" s="14"/>
      <c r="J48" s="5"/>
      <c r="K48" s="5"/>
      <c r="L48" s="5"/>
      <c r="M48" s="5"/>
      <c r="N48" s="5"/>
      <c r="O48" s="5"/>
      <c r="P48" s="5"/>
      <c r="Q48" s="5"/>
      <c r="R48" s="7"/>
    </row>
    <row r="50" spans="2:18" ht="15" thickBot="1">
      <c r="B50" s="33"/>
      <c r="C50" s="33"/>
      <c r="D50" s="33"/>
      <c r="E50" s="33"/>
      <c r="F50" s="33"/>
      <c r="G50" s="33"/>
      <c r="H50" s="33"/>
      <c r="I50" s="33"/>
      <c r="J50" s="33"/>
    </row>
    <row r="51" spans="2:18" ht="18.95" thickBot="1">
      <c r="B51" s="64" t="s">
        <v>48</v>
      </c>
      <c r="C51" s="65"/>
      <c r="D51" s="65"/>
      <c r="E51" s="65"/>
      <c r="F51" s="65"/>
      <c r="G51" s="65"/>
      <c r="H51" s="65"/>
      <c r="I51" s="65"/>
      <c r="J51" s="65"/>
      <c r="K51" s="65"/>
      <c r="L51" s="65"/>
      <c r="M51" s="65"/>
      <c r="N51" s="65"/>
      <c r="O51" s="65"/>
      <c r="P51" s="65"/>
      <c r="Q51" s="65"/>
      <c r="R51" s="66"/>
    </row>
    <row r="52" spans="2:18" ht="18.600000000000001" customHeight="1">
      <c r="B52" s="67" t="s">
        <v>49</v>
      </c>
      <c r="C52" s="68"/>
      <c r="D52" s="68"/>
      <c r="E52" s="68"/>
      <c r="F52" s="68"/>
      <c r="G52" s="68"/>
      <c r="H52" s="68"/>
      <c r="I52" s="68"/>
      <c r="J52" s="68"/>
      <c r="K52" s="68"/>
      <c r="L52" s="68"/>
      <c r="M52" s="68"/>
      <c r="N52" s="68"/>
      <c r="O52" s="68"/>
      <c r="P52" s="68"/>
      <c r="Q52" s="68"/>
      <c r="R52" s="69"/>
    </row>
    <row r="53" spans="2:18">
      <c r="B53" s="3" t="s">
        <v>3</v>
      </c>
      <c r="R53" s="4"/>
    </row>
    <row r="54" spans="2:18">
      <c r="B54" s="3" t="s">
        <v>4</v>
      </c>
      <c r="R54" s="4"/>
    </row>
    <row r="55" spans="2:18">
      <c r="B55" s="3"/>
      <c r="R55" s="4"/>
    </row>
    <row r="56" spans="2:18">
      <c r="B56" s="3" t="s">
        <v>7</v>
      </c>
      <c r="C56" s="8" t="s">
        <v>8</v>
      </c>
      <c r="E56" t="s">
        <v>9</v>
      </c>
      <c r="F56" s="29">
        <v>41286</v>
      </c>
      <c r="G56" t="s">
        <v>10</v>
      </c>
      <c r="H56" s="48">
        <v>12</v>
      </c>
      <c r="I56" t="s">
        <v>11</v>
      </c>
      <c r="K56" s="9">
        <v>2025</v>
      </c>
      <c r="L56" t="s">
        <v>12</v>
      </c>
      <c r="M56" s="9">
        <v>14</v>
      </c>
      <c r="R56" s="4"/>
    </row>
    <row r="57" spans="2:18">
      <c r="B57" s="3"/>
      <c r="R57" s="4"/>
    </row>
    <row r="58" spans="2:18">
      <c r="B58" s="3" t="s">
        <v>13</v>
      </c>
      <c r="C58" s="10">
        <f ca="1">TODAY()</f>
        <v>45980</v>
      </c>
      <c r="E58" t="s">
        <v>14</v>
      </c>
      <c r="F58" s="9">
        <v>40</v>
      </c>
      <c r="H58" s="8">
        <v>40</v>
      </c>
      <c r="I58" t="s">
        <v>50</v>
      </c>
      <c r="J58" s="44" t="s">
        <v>16</v>
      </c>
      <c r="K58" s="44"/>
      <c r="L58" s="44"/>
      <c r="M58" s="44"/>
      <c r="N58" s="52" t="s">
        <v>51</v>
      </c>
      <c r="O58" s="53"/>
      <c r="P58" s="53"/>
      <c r="Q58" s="54"/>
      <c r="R58" s="4"/>
    </row>
    <row r="59" spans="2:18">
      <c r="B59" s="3"/>
      <c r="N59" s="55" t="s">
        <v>52</v>
      </c>
      <c r="O59" s="56"/>
      <c r="P59" s="56" t="s">
        <v>53</v>
      </c>
      <c r="Q59" s="57"/>
      <c r="R59" s="4"/>
    </row>
    <row r="60" spans="2:18">
      <c r="B60" s="3" t="s">
        <v>54</v>
      </c>
      <c r="J60" t="s">
        <v>55</v>
      </c>
      <c r="L60" s="41">
        <v>1</v>
      </c>
      <c r="N60" s="55" t="s">
        <v>56</v>
      </c>
      <c r="O60" s="56"/>
      <c r="P60" s="56" t="s">
        <v>57</v>
      </c>
      <c r="Q60" s="57"/>
      <c r="R60" s="4"/>
    </row>
    <row r="61" spans="2:18">
      <c r="B61" s="3"/>
      <c r="K61" s="8"/>
      <c r="N61" s="55" t="s">
        <v>58</v>
      </c>
      <c r="O61" s="56"/>
      <c r="P61" s="56" t="s">
        <v>59</v>
      </c>
      <c r="Q61" s="57"/>
      <c r="R61" s="4"/>
    </row>
    <row r="62" spans="2:18">
      <c r="B62" s="3" t="s">
        <v>5</v>
      </c>
      <c r="C62" s="1">
        <f>L60*F58</f>
        <v>40</v>
      </c>
      <c r="D62" t="s">
        <v>18</v>
      </c>
      <c r="E62" s="11">
        <f>C62/F58</f>
        <v>1</v>
      </c>
      <c r="F62" t="s">
        <v>6</v>
      </c>
      <c r="K62" s="1"/>
      <c r="M62" s="11"/>
      <c r="N62" s="58" t="s">
        <v>60</v>
      </c>
      <c r="O62" s="59"/>
      <c r="P62" s="59" t="s">
        <v>61</v>
      </c>
      <c r="Q62" s="60"/>
      <c r="R62" s="4"/>
    </row>
    <row r="63" spans="2:18">
      <c r="B63" s="32"/>
      <c r="C63" s="2"/>
      <c r="E63" s="11"/>
      <c r="R63" s="4"/>
    </row>
    <row r="64" spans="2:18">
      <c r="B64" s="70" t="s">
        <v>26</v>
      </c>
      <c r="C64" s="36">
        <f>H58*C62/100</f>
        <v>16</v>
      </c>
      <c r="D64" t="s">
        <v>18</v>
      </c>
      <c r="F64" s="15"/>
      <c r="G64" s="16" t="s">
        <v>27</v>
      </c>
      <c r="H64" s="17"/>
      <c r="I64" s="17"/>
      <c r="J64" s="17"/>
      <c r="K64" s="17"/>
      <c r="L64" s="17"/>
      <c r="M64" s="17"/>
      <c r="N64" s="17"/>
      <c r="O64" s="17"/>
      <c r="P64" s="18"/>
      <c r="R64" s="4"/>
    </row>
    <row r="65" spans="2:24">
      <c r="B65" s="70"/>
      <c r="C65" s="12"/>
      <c r="F65" s="19" t="s">
        <v>28</v>
      </c>
      <c r="G65" s="20" t="s">
        <v>29</v>
      </c>
      <c r="H65" s="20" t="s">
        <v>30</v>
      </c>
      <c r="I65" s="21"/>
      <c r="J65" s="22"/>
      <c r="K65" s="22"/>
      <c r="L65" s="22"/>
      <c r="M65" s="22"/>
      <c r="N65" s="22"/>
      <c r="O65" s="22"/>
      <c r="P65" s="23"/>
      <c r="R65" s="4"/>
    </row>
    <row r="66" spans="2:24">
      <c r="B66" s="70"/>
      <c r="C66" s="12"/>
      <c r="F66" s="24">
        <v>40</v>
      </c>
      <c r="G66" s="25">
        <v>20</v>
      </c>
      <c r="H66" s="25">
        <v>40</v>
      </c>
      <c r="I66" s="22" t="s">
        <v>31</v>
      </c>
      <c r="J66" s="22"/>
      <c r="K66" s="22"/>
      <c r="L66" s="22"/>
      <c r="M66" s="22"/>
      <c r="N66" s="22"/>
      <c r="O66" s="22"/>
      <c r="P66" s="23"/>
      <c r="R66" s="4"/>
    </row>
    <row r="67" spans="2:24">
      <c r="B67" s="71" t="s">
        <v>32</v>
      </c>
      <c r="C67" s="36">
        <f>(100-H58)*C62/100</f>
        <v>24</v>
      </c>
      <c r="D67" t="s">
        <v>18</v>
      </c>
      <c r="F67" s="27">
        <f>C67*F66/100</f>
        <v>9.6</v>
      </c>
      <c r="G67" s="28">
        <f>C67*G66/100</f>
        <v>4.8</v>
      </c>
      <c r="H67" s="28">
        <f>C67*H66/100</f>
        <v>9.6</v>
      </c>
      <c r="I67" s="22" t="s">
        <v>33</v>
      </c>
      <c r="J67" s="22"/>
      <c r="K67" s="22"/>
      <c r="L67" s="22"/>
      <c r="M67" s="22"/>
      <c r="N67" s="22"/>
      <c r="O67" s="22"/>
      <c r="P67" s="23"/>
      <c r="R67" s="4"/>
    </row>
    <row r="68" spans="2:24">
      <c r="B68" s="71"/>
      <c r="F68" s="49">
        <f>F67*1.3</f>
        <v>12.48</v>
      </c>
      <c r="G68" s="45">
        <f>G67*0.8</f>
        <v>3.84</v>
      </c>
      <c r="H68" s="45">
        <f t="shared" ref="H68" si="2">H67*0.8</f>
        <v>7.68</v>
      </c>
      <c r="I68" s="46" t="s">
        <v>34</v>
      </c>
      <c r="J68" s="46"/>
      <c r="K68" s="46"/>
      <c r="L68" s="47"/>
      <c r="M68" s="47"/>
      <c r="N68" s="46"/>
      <c r="O68" s="46"/>
      <c r="P68" s="47"/>
      <c r="R68" s="4"/>
    </row>
    <row r="69" spans="2:24" ht="15" thickBot="1">
      <c r="B69" s="13"/>
      <c r="C69" s="6"/>
      <c r="D69" s="5"/>
      <c r="E69" s="5"/>
      <c r="F69" s="14"/>
      <c r="G69" s="14"/>
      <c r="H69" s="14"/>
      <c r="I69" s="14"/>
      <c r="J69" s="5"/>
      <c r="K69" s="5"/>
      <c r="L69" s="5"/>
      <c r="M69" s="5"/>
      <c r="N69" s="5"/>
      <c r="O69" s="5"/>
      <c r="P69" s="5"/>
      <c r="Q69" s="5"/>
      <c r="R69" s="7"/>
      <c r="X69" s="51"/>
    </row>
    <row r="71" spans="2:24">
      <c r="B71" s="61" t="s">
        <v>62</v>
      </c>
    </row>
    <row r="72" spans="2:24" ht="14.45" customHeight="1">
      <c r="B72" s="62" t="s">
        <v>63</v>
      </c>
      <c r="C72" s="63"/>
      <c r="D72" s="63"/>
      <c r="E72" s="63"/>
      <c r="F72" s="63"/>
      <c r="G72" s="63"/>
      <c r="H72" s="63"/>
      <c r="I72" s="63"/>
      <c r="J72" s="63"/>
      <c r="K72" s="63"/>
      <c r="L72" s="63"/>
      <c r="M72" s="63"/>
      <c r="N72" s="63"/>
      <c r="O72" s="63"/>
      <c r="P72" s="63"/>
      <c r="Q72" s="63"/>
      <c r="R72" s="63"/>
    </row>
    <row r="73" spans="2:24" ht="14.45" customHeight="1">
      <c r="B73" s="63"/>
      <c r="C73" s="63"/>
      <c r="D73" s="63"/>
      <c r="E73" s="63"/>
      <c r="F73" s="63"/>
      <c r="G73" s="63"/>
      <c r="H73" s="63"/>
      <c r="I73" s="63"/>
      <c r="J73" s="63"/>
      <c r="K73" s="63"/>
      <c r="L73" s="63"/>
      <c r="M73" s="63"/>
      <c r="N73" s="63"/>
      <c r="O73" s="63"/>
      <c r="P73" s="63"/>
      <c r="Q73" s="63"/>
      <c r="R73" s="63"/>
    </row>
    <row r="74" spans="2:24" ht="14.45" customHeight="1">
      <c r="B74" s="63"/>
      <c r="C74" s="63"/>
      <c r="D74" s="63"/>
      <c r="E74" s="63"/>
      <c r="F74" s="63"/>
      <c r="G74" s="63"/>
      <c r="H74" s="63"/>
      <c r="I74" s="63"/>
      <c r="J74" s="63"/>
      <c r="K74" s="63"/>
      <c r="L74" s="63"/>
      <c r="M74" s="63"/>
      <c r="N74" s="63"/>
      <c r="O74" s="63"/>
      <c r="P74" s="63"/>
      <c r="Q74" s="63"/>
      <c r="R74" s="63"/>
    </row>
    <row r="75" spans="2:24" ht="14.45" customHeight="1">
      <c r="B75" s="63"/>
      <c r="C75" s="63"/>
      <c r="D75" s="63"/>
      <c r="E75" s="63"/>
      <c r="F75" s="63"/>
      <c r="G75" s="63"/>
      <c r="H75" s="63"/>
      <c r="I75" s="63"/>
      <c r="J75" s="63"/>
      <c r="K75" s="63"/>
      <c r="L75" s="63"/>
      <c r="M75" s="63"/>
      <c r="N75" s="63"/>
      <c r="O75" s="63"/>
      <c r="P75" s="63"/>
      <c r="Q75" s="63"/>
      <c r="R75" s="63"/>
    </row>
    <row r="76" spans="2:24" ht="14.45" customHeight="1">
      <c r="B76" s="63"/>
      <c r="C76" s="63"/>
      <c r="D76" s="63"/>
      <c r="E76" s="63"/>
      <c r="F76" s="63"/>
      <c r="G76" s="63"/>
      <c r="H76" s="63"/>
      <c r="I76" s="63"/>
      <c r="J76" s="63"/>
      <c r="K76" s="63"/>
      <c r="L76" s="63"/>
      <c r="M76" s="63"/>
      <c r="N76" s="63"/>
      <c r="O76" s="63"/>
      <c r="P76" s="63"/>
      <c r="Q76" s="63"/>
      <c r="R76" s="63"/>
    </row>
    <row r="77" spans="2:24" ht="14.45" customHeight="1">
      <c r="B77" s="63"/>
      <c r="C77" s="63"/>
      <c r="D77" s="63"/>
      <c r="E77" s="63"/>
      <c r="F77" s="63"/>
      <c r="G77" s="63"/>
      <c r="H77" s="63"/>
      <c r="I77" s="63"/>
      <c r="J77" s="63"/>
      <c r="K77" s="63"/>
      <c r="L77" s="63"/>
      <c r="M77" s="63"/>
      <c r="N77" s="63"/>
      <c r="O77" s="63"/>
      <c r="P77" s="63"/>
      <c r="Q77" s="63"/>
      <c r="R77" s="63"/>
    </row>
    <row r="78" spans="2:24" ht="14.45" customHeight="1">
      <c r="B78" s="63"/>
      <c r="C78" s="63"/>
      <c r="D78" s="63"/>
      <c r="E78" s="63"/>
      <c r="F78" s="63"/>
      <c r="G78" s="63"/>
      <c r="H78" s="63"/>
      <c r="I78" s="63"/>
      <c r="J78" s="63"/>
      <c r="K78" s="63"/>
      <c r="L78" s="63"/>
      <c r="M78" s="63"/>
      <c r="N78" s="63"/>
      <c r="O78" s="63"/>
      <c r="P78" s="63"/>
      <c r="Q78" s="63"/>
      <c r="R78" s="63"/>
    </row>
    <row r="79" spans="2:24" ht="14.45" customHeight="1">
      <c r="B79" s="63"/>
      <c r="C79" s="63"/>
      <c r="D79" s="63"/>
      <c r="E79" s="63"/>
      <c r="F79" s="63"/>
      <c r="G79" s="63"/>
      <c r="H79" s="63"/>
      <c r="I79" s="63"/>
      <c r="J79" s="63"/>
      <c r="K79" s="63"/>
      <c r="L79" s="63"/>
      <c r="M79" s="63"/>
      <c r="N79" s="63"/>
      <c r="O79" s="63"/>
      <c r="P79" s="63"/>
      <c r="Q79" s="63"/>
      <c r="R79" s="63"/>
    </row>
    <row r="80" spans="2:24" ht="14.45" customHeight="1">
      <c r="B80" s="63"/>
      <c r="C80" s="63"/>
      <c r="D80" s="63"/>
      <c r="E80" s="63"/>
      <c r="F80" s="63"/>
      <c r="G80" s="63"/>
      <c r="H80" s="63"/>
      <c r="I80" s="63"/>
      <c r="J80" s="63"/>
      <c r="K80" s="63"/>
      <c r="L80" s="63"/>
      <c r="M80" s="63"/>
      <c r="N80" s="63"/>
      <c r="O80" s="63"/>
      <c r="P80" s="63"/>
      <c r="Q80" s="63"/>
      <c r="R80" s="63"/>
    </row>
    <row r="81" spans="2:18" ht="14.45" customHeight="1">
      <c r="B81" s="63"/>
      <c r="C81" s="63"/>
      <c r="D81" s="63"/>
      <c r="E81" s="63"/>
      <c r="F81" s="63"/>
      <c r="G81" s="63"/>
      <c r="H81" s="63"/>
      <c r="I81" s="63"/>
      <c r="J81" s="63"/>
      <c r="K81" s="63"/>
      <c r="L81" s="63"/>
      <c r="M81" s="63"/>
      <c r="N81" s="63"/>
      <c r="O81" s="63"/>
      <c r="P81" s="63"/>
      <c r="Q81" s="63"/>
      <c r="R81" s="63"/>
    </row>
    <row r="82" spans="2:18" ht="14.45" customHeight="1">
      <c r="B82" s="63"/>
      <c r="C82" s="63"/>
      <c r="D82" s="63"/>
      <c r="E82" s="63"/>
      <c r="F82" s="63"/>
      <c r="G82" s="63"/>
      <c r="H82" s="63"/>
      <c r="I82" s="63"/>
      <c r="J82" s="63"/>
      <c r="K82" s="63"/>
      <c r="L82" s="63"/>
      <c r="M82" s="63"/>
      <c r="N82" s="63"/>
      <c r="O82" s="63"/>
      <c r="P82" s="63"/>
      <c r="Q82" s="63"/>
      <c r="R82" s="63"/>
    </row>
    <row r="83" spans="2:18" ht="14.45" customHeight="1">
      <c r="B83" s="63"/>
      <c r="C83" s="63"/>
      <c r="D83" s="63"/>
      <c r="E83" s="63"/>
      <c r="F83" s="63"/>
      <c r="G83" s="63"/>
      <c r="H83" s="63"/>
      <c r="I83" s="63"/>
      <c r="J83" s="63"/>
      <c r="K83" s="63"/>
      <c r="L83" s="63"/>
      <c r="M83" s="63"/>
      <c r="N83" s="63"/>
      <c r="O83" s="63"/>
      <c r="P83" s="63"/>
      <c r="Q83" s="63"/>
      <c r="R83" s="63"/>
    </row>
    <row r="84" spans="2:18" ht="14.45" customHeight="1">
      <c r="B84" s="63"/>
      <c r="C84" s="63"/>
      <c r="D84" s="63"/>
      <c r="E84" s="63"/>
      <c r="F84" s="63"/>
      <c r="G84" s="63"/>
      <c r="H84" s="63"/>
      <c r="I84" s="63"/>
      <c r="J84" s="63"/>
      <c r="K84" s="63"/>
      <c r="L84" s="63"/>
      <c r="M84" s="63"/>
      <c r="N84" s="63"/>
      <c r="O84" s="63"/>
      <c r="P84" s="63"/>
      <c r="Q84" s="63"/>
      <c r="R84" s="63"/>
    </row>
  </sheetData>
  <mergeCells count="14">
    <mergeCell ref="B17:B19"/>
    <mergeCell ref="B20:B21"/>
    <mergeCell ref="B46:B47"/>
    <mergeCell ref="B43:B45"/>
    <mergeCell ref="B1:R1"/>
    <mergeCell ref="B2:R2"/>
    <mergeCell ref="B3:R3"/>
    <mergeCell ref="B28:R28"/>
    <mergeCell ref="B29:R29"/>
    <mergeCell ref="B72:R84"/>
    <mergeCell ref="B51:R51"/>
    <mergeCell ref="B52:R52"/>
    <mergeCell ref="B64:B66"/>
    <mergeCell ref="B67:B68"/>
  </mergeCells>
  <pageMargins left="0.25" right="0.25" top="0.75" bottom="0.75" header="0.3" footer="0.3"/>
  <pageSetup paperSize="9" scale="56"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E67F8-1A46-4DCC-AEC2-770FFE7AE0F0}">
  <dimension ref="A1"/>
  <sheetViews>
    <sheetView workbookViewId="0">
      <selection sqref="A1:L13"/>
    </sheetView>
  </sheetViews>
  <sheetFormatPr defaultColWidth="8.7109375" defaultRowHeight="14.4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D00F4B46F3CEA4F984D7BF9FF2E5BEB" ma:contentTypeVersion="13" ma:contentTypeDescription="Create a new document." ma:contentTypeScope="" ma:versionID="b129c8ce8b36828f6008316cd621c90e">
  <xsd:schema xmlns:xsd="http://www.w3.org/2001/XMLSchema" xmlns:xs="http://www.w3.org/2001/XMLSchema" xmlns:p="http://schemas.microsoft.com/office/2006/metadata/properties" xmlns:ns2="adddf823-9959-44e9-8fd6-a8afd86058d3" targetNamespace="http://schemas.microsoft.com/office/2006/metadata/properties" ma:root="true" ma:fieldsID="03204f69fac176ff67708f6e6aeae524" ns2:_="">
    <xsd:import namespace="adddf823-9959-44e9-8fd6-a8afd86058d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ddf823-9959-44e9-8fd6-a8afd86058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3609443e-9608-4a72-829e-9f3d806033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dddf823-9959-44e9-8fd6-a8afd86058d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845BB24-1C9F-4719-89B9-70E27A87578B}"/>
</file>

<file path=customXml/itemProps2.xml><?xml version="1.0" encoding="utf-8"?>
<ds:datastoreItem xmlns:ds="http://schemas.openxmlformats.org/officeDocument/2006/customXml" ds:itemID="{0704C346-2C50-46DB-B0C9-588B0AF460B0}"/>
</file>

<file path=customXml/itemProps3.xml><?xml version="1.0" encoding="utf-8"?>
<ds:datastoreItem xmlns:ds="http://schemas.openxmlformats.org/officeDocument/2006/customXml" ds:itemID="{65A630FB-D3A3-45F4-B128-169821ACA5F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Ragnar Hanas</dc:creator>
  <cp:keywords/>
  <dc:description/>
  <cp:lastModifiedBy>Cecile Eigenmann</cp:lastModifiedBy>
  <cp:revision/>
  <dcterms:created xsi:type="dcterms:W3CDTF">2021-05-15T12:48:37Z</dcterms:created>
  <dcterms:modified xsi:type="dcterms:W3CDTF">2025-11-19T05:15:22Z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0x0101005D00F4B46F3CEA4F984D7BF9FF2E5BEB</vt:lpwstr>
  </property>
  <property fmtid="{D5CDD505-2E9C-101B-9397-08002B2CF9AE}" pid="3" name="MediaServiceImageTags">
    <vt:lpwstr/>
  </property>
</Properties>
</file>